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60" windowWidth="15720" windowHeight="12160" tabRatio="753" activeTab="0"/>
  </bookViews>
  <sheets>
    <sheet name="Calcolo TARI" sheetId="1" r:id="rId1"/>
    <sheet name="Tariffa Ut Domestiche" sheetId="2" r:id="rId2"/>
    <sheet name="Ut non domestiche" sheetId="3" r:id="rId3"/>
  </sheets>
  <externalReferences>
    <externalReference r:id="rId6"/>
  </externalReferences>
  <definedNames>
    <definedName name="Categorie">'Ut non domestiche'!$A$4:$A$33</definedName>
    <definedName name="diametri">'[1]Database'!$A$2:$A$88</definedName>
    <definedName name="N_Componenti">'Tariffa Ut Domestiche'!$A$4:$A$9</definedName>
    <definedName name="Rate">'Calcolo TARI'!$L$18</definedName>
    <definedName name="Scadenza">'Calcolo TARI'!$M$19</definedName>
  </definedNames>
  <calcPr fullCalcOnLoad="1"/>
</workbook>
</file>

<file path=xl/sharedStrings.xml><?xml version="1.0" encoding="utf-8"?>
<sst xmlns="http://schemas.openxmlformats.org/spreadsheetml/2006/main" count="78" uniqueCount="68">
  <si>
    <t>Nr. UI</t>
  </si>
  <si>
    <t>Descrizione</t>
  </si>
  <si>
    <t>Mq.</t>
  </si>
  <si>
    <t>TARI</t>
  </si>
  <si>
    <t>Totale riduzioni</t>
  </si>
  <si>
    <t>Categoria</t>
  </si>
  <si>
    <t>TARI Dovuta</t>
  </si>
  <si>
    <t>UTENZE DOMESTICHE</t>
  </si>
  <si>
    <t>UTENZE NON DOMESTICHE</t>
  </si>
  <si>
    <t>RISTORANTI, TRATTORIE, OSTERIE, PIZZERIE, PUB</t>
  </si>
  <si>
    <t>Tariffa x mq</t>
  </si>
  <si>
    <t>Quota x Attività</t>
  </si>
  <si>
    <t>Mq</t>
  </si>
  <si>
    <t>Totale TARI da versare al Comune</t>
  </si>
  <si>
    <t>Addizionale Provinciale</t>
  </si>
  <si>
    <t>Totale TARI da versare</t>
  </si>
  <si>
    <t>Numero di rate</t>
  </si>
  <si>
    <t>Scadenza prima rata</t>
  </si>
  <si>
    <t>Scadenza seconda rata</t>
  </si>
  <si>
    <t>Scadenza terza rata</t>
  </si>
  <si>
    <t>TOTALE TARI UTENZE NON DOMESTICHE</t>
  </si>
  <si>
    <t>TOTALE TARI UTENZE DOMESTICHE</t>
  </si>
  <si>
    <t>Tariffa Variabile Componenti Nucleo Familiare</t>
  </si>
  <si>
    <t>Tariffa Fissa Mq</t>
  </si>
  <si>
    <t>Rid. Un. comp. %</t>
  </si>
  <si>
    <t>Rid. Stag.tà %</t>
  </si>
  <si>
    <t>Rid. AIRE %</t>
  </si>
  <si>
    <t>Nr. Comp. Nucleo Familiare</t>
  </si>
  <si>
    <t>Attività</t>
  </si>
  <si>
    <t>MUSEI, BIBLIOTECHE, SCUOLE, ASSOCIAZIONI, LUOGHI DI CULTO</t>
  </si>
  <si>
    <t>CINEMATOGRAFI E TEATRI</t>
  </si>
  <si>
    <t>AUTORIMESSE E MAGAZZINI SENZA ALCUNA VENDITA DIRETTA</t>
  </si>
  <si>
    <t>CAMPEGGI, DISTRIBUTORI CARBURANTI, IMPIANTI SPORTIVI</t>
  </si>
  <si>
    <t>STABILIMENTI BALNEARI</t>
  </si>
  <si>
    <t>ESPOSIZIONI, AUTOSALONI</t>
  </si>
  <si>
    <t>ALBERGHI CON RISTORANTE</t>
  </si>
  <si>
    <t>ALBERGHI SENZA RISTORANTE</t>
  </si>
  <si>
    <t>CASE DI CURA E RIPOSO</t>
  </si>
  <si>
    <t>OSPEDALI</t>
  </si>
  <si>
    <t>UFFICI, AGENZIE, STUDI PROFESSIONALI</t>
  </si>
  <si>
    <t>BANCHE ED ISTITUTI DI CREDITO</t>
  </si>
  <si>
    <t>NEGOZI ABBIGLIAMENTO, CALZATURE, LIBRERIA, CARTOLERIA,FERRAMENTA E ALTRI BENI DUREVOLI</t>
  </si>
  <si>
    <t>EDICOLA, FARMACIA, TABACCAIO, PLURILICENZE</t>
  </si>
  <si>
    <t>NEGOZI PARTICOLARI QUALI FILATELIA, TENDE E TESSUTI,TAPPETI, CAPPELLI E OMBRELLI, ANTIQUARIATO</t>
  </si>
  <si>
    <t>BANCHI DI MERCATO BENI DUREVOLI</t>
  </si>
  <si>
    <t>ATTIVITA' ARTIGIANALI TIPO BOTTEGHE: PARRUCCHIERE,BARBIERE, ESTETISTA</t>
  </si>
  <si>
    <t>ATTIVITA' ARTIGIANALI TIPO BOTTEGHE: FALEGNAME,IDRAULICO, FABBRO, ELETTRICISTA</t>
  </si>
  <si>
    <t>CARROZZERIA, AUTOFFICINA, ELETTRAUTO</t>
  </si>
  <si>
    <t>ATTIVITA' INDUSTRIALI CON CAPANNONI DI PRODUZIONE</t>
  </si>
  <si>
    <t>ATTIVITA' ARTIGIANALI DI PRODUZIONE BENI SPECIFICI</t>
  </si>
  <si>
    <t>MENSE, BIRRERIE, AMBURGHERIE</t>
  </si>
  <si>
    <t>BAR, CAFFE', PASTICCERIA</t>
  </si>
  <si>
    <t>SUPERMERCATO, PANE E PASTA, MACELLERIA, SALUMI E FORMAGGI, GENERI ALIMENTARI</t>
  </si>
  <si>
    <t>PLULIRICENZE ALIMENTARI E/O MISTI</t>
  </si>
  <si>
    <t>ORTOFRUTTA, PESCHERIE, FIORI E PIANTE, PIZZA AL TAGLIO</t>
  </si>
  <si>
    <t>IPERMERCATI DI GENERI MISTI</t>
  </si>
  <si>
    <t>BANCHI DI MERCATO GENERI ALIMENTARI</t>
  </si>
  <si>
    <t>DISCOTECHE, NIGHT CLUB</t>
  </si>
  <si>
    <t>N. Componenti</t>
  </si>
  <si>
    <t>Tariffa x mq FISSA</t>
  </si>
  <si>
    <t>Quota x Attività VARIABILE</t>
  </si>
  <si>
    <t>Quota x N. Componenti VARIABILE</t>
  </si>
  <si>
    <t xml:space="preserve">ABITAZIONE </t>
  </si>
  <si>
    <t>Tariffa TARI 2019 per le 
Utenze Domestiche</t>
  </si>
  <si>
    <t>Tariffa TARI 2019 per le Utenze NON Domestiche</t>
  </si>
  <si>
    <t>Unica  soluzione</t>
  </si>
  <si>
    <t>Procedura per verifica calcolo TARI 2019</t>
  </si>
  <si>
    <t>Comune Viagrande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</si>
</sst>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&quot;\ * #,##0.00000_-;\-&quot;€&quot;\ * #,##0.00000_-;_-&quot;€&quot;\ * &quot;-&quot;??_-;_-@_-"/>
    <numFmt numFmtId="173" formatCode="0.0000"/>
    <numFmt numFmtId="174" formatCode="0.00000"/>
    <numFmt numFmtId="175" formatCode="0.000"/>
    <numFmt numFmtId="176" formatCode="0.000000"/>
    <numFmt numFmtId="177" formatCode="0.0000000"/>
    <numFmt numFmtId="178" formatCode="mmm\-yyyy"/>
    <numFmt numFmtId="179" formatCode="_-&quot;€&quot;\ * #,##0.00000_-;\-&quot;€&quot;\ * #,##0.00000_-;_-&quot;€&quot;\ * &quot;-&quot;?????_-;_-@_-"/>
    <numFmt numFmtId="180" formatCode="#,##0.00_ ;\-#,##0.00\ 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  <numFmt numFmtId="185" formatCode="[$-410]dddd\ d\ mmmm\ yyyy"/>
    <numFmt numFmtId="18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8"/>
      <name val="ArialNarrowUnicode,Bold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1"/>
      <name val="ArialNarrowUnicode,Bold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4" applyNumberFormat="0" applyFont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171" fontId="1" fillId="0" borderId="10" xfId="44" applyNumberFormat="1" applyFont="1" applyBorder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170" fontId="0" fillId="0" borderId="10" xfId="0" applyNumberFormat="1" applyBorder="1" applyAlignment="1">
      <alignment/>
    </xf>
    <xf numFmtId="170" fontId="4" fillId="4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1" fontId="4" fillId="32" borderId="10" xfId="44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 applyProtection="1">
      <alignment horizontal="center" vertical="center"/>
      <protection locked="0"/>
    </xf>
    <xf numFmtId="9" fontId="1" fillId="33" borderId="10" xfId="50" applyFont="1" applyFill="1" applyBorder="1" applyAlignment="1" applyProtection="1">
      <alignment horizontal="center" vertical="center"/>
      <protection locked="0"/>
    </xf>
    <xf numFmtId="170" fontId="1" fillId="0" borderId="10" xfId="60" applyFont="1" applyBorder="1" applyAlignment="1">
      <alignment horizontal="right" vertical="center"/>
    </xf>
    <xf numFmtId="170" fontId="1" fillId="0" borderId="10" xfId="60" applyNumberFormat="1" applyFont="1" applyBorder="1" applyAlignment="1">
      <alignment horizontal="right" vertical="center"/>
    </xf>
    <xf numFmtId="171" fontId="1" fillId="0" borderId="10" xfId="44" applyNumberFormat="1" applyFont="1" applyBorder="1" applyAlignment="1">
      <alignment horizontal="right" vertical="center"/>
    </xf>
    <xf numFmtId="170" fontId="0" fillId="0" borderId="10" xfId="0" applyNumberFormat="1" applyBorder="1" applyAlignment="1">
      <alignment horizontal="right"/>
    </xf>
    <xf numFmtId="170" fontId="4" fillId="34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22" borderId="10" xfId="0" applyFill="1" applyBorder="1" applyAlignment="1" applyProtection="1">
      <alignment horizontal="center" vertical="center"/>
      <protection locked="0"/>
    </xf>
    <xf numFmtId="172" fontId="1" fillId="0" borderId="10" xfId="6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ill="1" applyBorder="1" applyAlignment="1" applyProtection="1">
      <alignment horizontal="center" vertical="center"/>
      <protection/>
    </xf>
    <xf numFmtId="177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10" xfId="0" applyNumberFormat="1" applyFont="1" applyBorder="1" applyAlignment="1">
      <alignment horizontal="right"/>
    </xf>
    <xf numFmtId="176" fontId="0" fillId="0" borderId="10" xfId="0" applyNumberFormat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right"/>
    </xf>
    <xf numFmtId="0" fontId="0" fillId="35" borderId="10" xfId="0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 applyProtection="1">
      <alignment horizontal="center"/>
      <protection/>
    </xf>
    <xf numFmtId="14" fontId="0" fillId="0" borderId="10" xfId="0" applyNumberFormat="1" applyFill="1" applyBorder="1" applyAlignment="1" applyProtection="1">
      <alignment horizontal="right"/>
      <protection locked="0"/>
    </xf>
    <xf numFmtId="14" fontId="0" fillId="0" borderId="10" xfId="0" applyNumberFormat="1" applyFill="1" applyBorder="1" applyAlignment="1" applyProtection="1">
      <alignment horizontal="right"/>
      <protection/>
    </xf>
    <xf numFmtId="0" fontId="0" fillId="0" borderId="10" xfId="0" applyBorder="1" applyAlignment="1">
      <alignment horizontal="right"/>
    </xf>
    <xf numFmtId="0" fontId="4" fillId="0" borderId="10" xfId="0" applyFont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2" borderId="13" xfId="0" applyFill="1" applyBorder="1" applyAlignment="1" applyProtection="1">
      <alignment horizontal="center" vertical="center" wrapText="1"/>
      <protection locked="0"/>
    </xf>
    <xf numFmtId="0" fontId="0" fillId="22" borderId="12" xfId="0" applyFill="1" applyBorder="1" applyAlignment="1" applyProtection="1">
      <alignment horizontal="center" vertical="center" wrapText="1"/>
      <protection locked="0"/>
    </xf>
    <xf numFmtId="0" fontId="10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2" fillId="36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 horizontal="center"/>
    </xf>
    <xf numFmtId="177" fontId="0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wrapText="1"/>
    </xf>
    <xf numFmtId="0" fontId="0" fillId="37" borderId="10" xfId="0" applyFill="1" applyBorder="1" applyAlignment="1">
      <alignment/>
    </xf>
    <xf numFmtId="0" fontId="0" fillId="0" borderId="10" xfId="0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ondin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Foglio2"/>
    </sheetNames>
    <sheetDataSet>
      <sheetData sheetId="0">
        <row r="2">
          <cell r="A2">
            <v>4</v>
          </cell>
        </row>
        <row r="3">
          <cell r="A3">
            <v>5</v>
          </cell>
        </row>
        <row r="4">
          <cell r="A4">
            <v>6</v>
          </cell>
        </row>
        <row r="5">
          <cell r="A5">
            <v>7</v>
          </cell>
        </row>
        <row r="6">
          <cell r="A6">
            <v>8</v>
          </cell>
        </row>
        <row r="7">
          <cell r="A7">
            <v>9</v>
          </cell>
        </row>
        <row r="8">
          <cell r="A8">
            <v>10</v>
          </cell>
        </row>
        <row r="9">
          <cell r="A9">
            <v>11</v>
          </cell>
        </row>
        <row r="10">
          <cell r="A10">
            <v>12</v>
          </cell>
        </row>
        <row r="11">
          <cell r="A11">
            <v>13</v>
          </cell>
        </row>
        <row r="12">
          <cell r="A12">
            <v>14</v>
          </cell>
        </row>
        <row r="13">
          <cell r="A13">
            <v>15</v>
          </cell>
        </row>
        <row r="14">
          <cell r="A14">
            <v>16</v>
          </cell>
        </row>
        <row r="15">
          <cell r="A15">
            <v>17</v>
          </cell>
        </row>
        <row r="16">
          <cell r="A16">
            <v>18</v>
          </cell>
        </row>
        <row r="17">
          <cell r="A17">
            <v>19</v>
          </cell>
        </row>
        <row r="18">
          <cell r="A18">
            <v>20</v>
          </cell>
        </row>
        <row r="19">
          <cell r="A19">
            <v>21</v>
          </cell>
        </row>
        <row r="20">
          <cell r="A20">
            <v>22</v>
          </cell>
        </row>
        <row r="21">
          <cell r="A21">
            <v>23</v>
          </cell>
        </row>
        <row r="22">
          <cell r="A22">
            <v>24</v>
          </cell>
        </row>
        <row r="23">
          <cell r="A23">
            <v>25</v>
          </cell>
        </row>
        <row r="24">
          <cell r="A24">
            <v>26</v>
          </cell>
        </row>
        <row r="25">
          <cell r="A25">
            <v>27</v>
          </cell>
        </row>
        <row r="26">
          <cell r="A26">
            <v>28</v>
          </cell>
        </row>
        <row r="27">
          <cell r="A27">
            <v>29</v>
          </cell>
        </row>
        <row r="28">
          <cell r="A28">
            <v>30</v>
          </cell>
        </row>
        <row r="29">
          <cell r="A29">
            <v>31</v>
          </cell>
        </row>
        <row r="30">
          <cell r="A30">
            <v>32</v>
          </cell>
        </row>
        <row r="31">
          <cell r="A31">
            <v>33</v>
          </cell>
        </row>
        <row r="32">
          <cell r="A32">
            <v>34</v>
          </cell>
        </row>
        <row r="33">
          <cell r="A33">
            <v>35</v>
          </cell>
        </row>
        <row r="34">
          <cell r="A34">
            <v>36</v>
          </cell>
        </row>
        <row r="35">
          <cell r="A35">
            <v>37</v>
          </cell>
        </row>
        <row r="36">
          <cell r="A36">
            <v>38</v>
          </cell>
        </row>
        <row r="37">
          <cell r="A37">
            <v>39</v>
          </cell>
        </row>
        <row r="38">
          <cell r="A38">
            <v>40</v>
          </cell>
        </row>
        <row r="39">
          <cell r="A39">
            <v>42</v>
          </cell>
        </row>
        <row r="40">
          <cell r="A40">
            <v>44</v>
          </cell>
        </row>
        <row r="41">
          <cell r="A41">
            <v>46</v>
          </cell>
        </row>
        <row r="42">
          <cell r="A42">
            <v>48</v>
          </cell>
        </row>
        <row r="43">
          <cell r="A43">
            <v>50</v>
          </cell>
        </row>
        <row r="44">
          <cell r="A44">
            <v>52</v>
          </cell>
        </row>
        <row r="45">
          <cell r="A45">
            <v>54</v>
          </cell>
        </row>
        <row r="46">
          <cell r="A46">
            <v>56</v>
          </cell>
        </row>
        <row r="47">
          <cell r="A47">
            <v>58</v>
          </cell>
        </row>
        <row r="48">
          <cell r="A48">
            <v>60</v>
          </cell>
        </row>
        <row r="49">
          <cell r="A49">
            <v>62</v>
          </cell>
        </row>
        <row r="50">
          <cell r="A50">
            <v>64</v>
          </cell>
        </row>
        <row r="51">
          <cell r="A51">
            <v>66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72</v>
          </cell>
        </row>
        <row r="55">
          <cell r="A55">
            <v>74</v>
          </cell>
        </row>
        <row r="56">
          <cell r="A56">
            <v>76</v>
          </cell>
        </row>
        <row r="57">
          <cell r="A57">
            <v>78</v>
          </cell>
        </row>
        <row r="58">
          <cell r="A58">
            <v>80</v>
          </cell>
        </row>
        <row r="59">
          <cell r="A59">
            <v>82</v>
          </cell>
        </row>
        <row r="60">
          <cell r="A60">
            <v>84</v>
          </cell>
        </row>
        <row r="61">
          <cell r="A61">
            <v>86</v>
          </cell>
        </row>
        <row r="62">
          <cell r="A62">
            <v>88</v>
          </cell>
        </row>
        <row r="63">
          <cell r="A63">
            <v>92</v>
          </cell>
        </row>
        <row r="64">
          <cell r="A64">
            <v>94</v>
          </cell>
        </row>
        <row r="65">
          <cell r="A65">
            <v>96</v>
          </cell>
        </row>
        <row r="66">
          <cell r="A66">
            <v>98</v>
          </cell>
        </row>
        <row r="67">
          <cell r="A67">
            <v>100</v>
          </cell>
        </row>
        <row r="68">
          <cell r="A68">
            <v>105</v>
          </cell>
        </row>
        <row r="69">
          <cell r="A69">
            <v>110</v>
          </cell>
        </row>
        <row r="70">
          <cell r="A70">
            <v>115</v>
          </cell>
        </row>
        <row r="71">
          <cell r="A71">
            <v>120</v>
          </cell>
        </row>
        <row r="72">
          <cell r="A72">
            <v>125</v>
          </cell>
        </row>
        <row r="73">
          <cell r="A73">
            <v>130</v>
          </cell>
        </row>
        <row r="74">
          <cell r="A74">
            <v>135</v>
          </cell>
        </row>
        <row r="75">
          <cell r="A75">
            <v>140</v>
          </cell>
        </row>
        <row r="76">
          <cell r="A76">
            <v>145</v>
          </cell>
        </row>
        <row r="77">
          <cell r="A77">
            <v>150</v>
          </cell>
        </row>
        <row r="78">
          <cell r="A78">
            <v>160</v>
          </cell>
        </row>
        <row r="79">
          <cell r="A79">
            <v>170</v>
          </cell>
        </row>
        <row r="80">
          <cell r="A80">
            <v>180</v>
          </cell>
        </row>
        <row r="81">
          <cell r="A81">
            <v>190</v>
          </cell>
        </row>
        <row r="82">
          <cell r="A82">
            <v>200</v>
          </cell>
        </row>
        <row r="83">
          <cell r="A83">
            <v>220</v>
          </cell>
        </row>
        <row r="84">
          <cell r="A84">
            <v>240</v>
          </cell>
        </row>
        <row r="85">
          <cell r="A85">
            <v>250</v>
          </cell>
        </row>
        <row r="86">
          <cell r="A86">
            <v>260</v>
          </cell>
        </row>
        <row r="87">
          <cell r="A87">
            <v>280</v>
          </cell>
        </row>
        <row r="88">
          <cell r="A8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M26"/>
  <sheetViews>
    <sheetView tabSelected="1" zoomScale="85" zoomScaleNormal="85" zoomScalePageLayoutView="0" workbookViewId="0" topLeftCell="A1">
      <selection activeCell="B4" sqref="B4:C4"/>
    </sheetView>
  </sheetViews>
  <sheetFormatPr defaultColWidth="8.8515625" defaultRowHeight="15"/>
  <cols>
    <col min="1" max="1" width="6.00390625" style="0" customWidth="1"/>
    <col min="2" max="2" width="14.8515625" style="0" customWidth="1"/>
    <col min="3" max="3" width="39.00390625" style="0" customWidth="1"/>
    <col min="4" max="4" width="10.00390625" style="0" customWidth="1"/>
    <col min="5" max="5" width="7.140625" style="0" customWidth="1"/>
    <col min="6" max="7" width="16.28125" style="0" customWidth="1"/>
    <col min="8" max="8" width="12.8515625" style="0" customWidth="1"/>
    <col min="9" max="9" width="9.28125" style="0" customWidth="1"/>
    <col min="10" max="10" width="8.8515625" style="0" customWidth="1"/>
    <col min="11" max="11" width="9.8515625" style="0" customWidth="1"/>
    <col min="12" max="12" width="13.28125" style="0" customWidth="1"/>
    <col min="13" max="13" width="14.140625" style="0" customWidth="1"/>
  </cols>
  <sheetData>
    <row r="1" spans="1:13" ht="25.5" customHeight="1">
      <c r="A1" s="49" t="s">
        <v>66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18.75">
      <c r="A2" s="44" t="s">
        <v>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3" customFormat="1" ht="44.25" customHeight="1">
      <c r="A3" s="33" t="s">
        <v>0</v>
      </c>
      <c r="B3" s="52" t="s">
        <v>1</v>
      </c>
      <c r="C3" s="53"/>
      <c r="D3" s="33" t="s">
        <v>27</v>
      </c>
      <c r="E3" s="33" t="s">
        <v>2</v>
      </c>
      <c r="F3" s="33" t="s">
        <v>23</v>
      </c>
      <c r="G3" s="34" t="s">
        <v>22</v>
      </c>
      <c r="H3" s="33" t="s">
        <v>3</v>
      </c>
      <c r="I3" s="33" t="s">
        <v>24</v>
      </c>
      <c r="J3" s="33" t="s">
        <v>25</v>
      </c>
      <c r="K3" s="33" t="s">
        <v>26</v>
      </c>
      <c r="L3" s="33" t="s">
        <v>4</v>
      </c>
      <c r="M3" s="33" t="s">
        <v>6</v>
      </c>
    </row>
    <row r="4" spans="1:13" ht="23.25" customHeight="1">
      <c r="A4" s="13">
        <v>1</v>
      </c>
      <c r="B4" s="54" t="s">
        <v>62</v>
      </c>
      <c r="C4" s="55"/>
      <c r="D4" s="22">
        <v>3</v>
      </c>
      <c r="E4" s="31"/>
      <c r="F4" s="23">
        <f>IF(ISERROR(VLOOKUP(D4,'Tariffa Ut Domestiche'!A:C,2,FALSE)),"",VLOOKUP(D4,'Tariffa Ut Domestiche'!A:C,2,FALSE))</f>
        <v>1.276597</v>
      </c>
      <c r="G4" s="23">
        <f>IF(ISERROR(VLOOKUP(D4,'Tariffa Ut Domestiche'!A:C,3,FALSE)),"",VLOOKUP(D4,'Tariffa Ut Domestiche'!A:C,3,FALSE))</f>
        <v>143.480112</v>
      </c>
      <c r="H4" s="15">
        <f>E4*F4+G4</f>
        <v>143.480112</v>
      </c>
      <c r="I4" s="14"/>
      <c r="J4" s="14"/>
      <c r="K4" s="14"/>
      <c r="L4" s="16">
        <f>IF((H4*I4+H4*J4+H4*K4)&gt;0,H4*I4+H4*J4+H4*K4,0)</f>
        <v>0</v>
      </c>
      <c r="M4" s="16">
        <f>H4-L4</f>
        <v>143.480112</v>
      </c>
    </row>
    <row r="5" spans="1:13" ht="21" customHeight="1">
      <c r="A5" s="13">
        <v>2</v>
      </c>
      <c r="B5" s="54"/>
      <c r="C5" s="55"/>
      <c r="D5" s="22"/>
      <c r="E5" s="31"/>
      <c r="F5" s="23">
        <f>IF(ISERROR(VLOOKUP(D5,'Tariffa Ut Domestiche'!A:C,2,FALSE)),"",VLOOKUP(D5,'Tariffa Ut Domestiche'!A:C,2,FALSE))</f>
      </c>
      <c r="G5" s="23">
        <f>IF(ISERROR(VLOOKUP(D5,'Tariffa Ut Domestiche'!A:C,3,FALSE)),"",VLOOKUP(D5,'Tariffa Ut Domestiche'!A:C,3,FALSE))</f>
      </c>
      <c r="H5" s="15">
        <f>IF(E5&lt;=0,0,E5*F5+G5)</f>
        <v>0</v>
      </c>
      <c r="I5" s="14"/>
      <c r="J5" s="14"/>
      <c r="K5" s="14"/>
      <c r="L5" s="16">
        <f>IF((H5*I5+H5*J5+H5*K5)&gt;0,H5*I5+H5*J5+H5*K5,0)</f>
        <v>0</v>
      </c>
      <c r="M5" s="17">
        <f>H5-L5</f>
        <v>0</v>
      </c>
    </row>
    <row r="6" spans="1:13" ht="19.5" customHeight="1">
      <c r="A6" s="13">
        <v>3</v>
      </c>
      <c r="B6" s="54"/>
      <c r="C6" s="55"/>
      <c r="D6" s="22"/>
      <c r="E6" s="31"/>
      <c r="F6" s="23">
        <f>IF(ISERROR(VLOOKUP(D6,'Tariffa Ut Domestiche'!A:C,2,FALSE)),"",VLOOKUP(D6,'Tariffa Ut Domestiche'!A:C,2,FALSE))</f>
      </c>
      <c r="G6" s="23">
        <f>IF(ISERROR(VLOOKUP(D6,'Tariffa Ut Domestiche'!A:C,3,FALSE)),"",VLOOKUP(D6,'Tariffa Ut Domestiche'!A:C,3,FALSE))</f>
      </c>
      <c r="H6" s="15">
        <f>IF(E6&lt;=0,0,E6*F6+G6)</f>
        <v>0</v>
      </c>
      <c r="I6" s="14"/>
      <c r="J6" s="14"/>
      <c r="K6" s="14"/>
      <c r="L6" s="16">
        <f>IF((H6*I6+H6*J6+H6*K6)&gt;0,H6*I6+H6*J6+H6*K6,0)</f>
        <v>0</v>
      </c>
      <c r="M6" s="17">
        <f>H6-L6</f>
        <v>0</v>
      </c>
    </row>
    <row r="7" spans="1:13" ht="15">
      <c r="A7" s="41" t="s">
        <v>21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1">
        <f>SUM(L4:L6)</f>
        <v>0</v>
      </c>
      <c r="M7" s="10">
        <f>SUM(M4:M6)</f>
        <v>143.480112</v>
      </c>
    </row>
    <row r="8" spans="1:13" ht="18.75">
      <c r="A8" s="42" t="s">
        <v>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30">
      <c r="A9" s="7" t="s">
        <v>0</v>
      </c>
      <c r="B9" s="45" t="s">
        <v>5</v>
      </c>
      <c r="C9" s="46"/>
      <c r="D9" s="35"/>
      <c r="E9" s="8" t="s">
        <v>12</v>
      </c>
      <c r="F9" s="9" t="s">
        <v>10</v>
      </c>
      <c r="G9" s="9" t="s">
        <v>11</v>
      </c>
      <c r="H9" s="7" t="s">
        <v>3</v>
      </c>
      <c r="I9" s="43"/>
      <c r="J9" s="43"/>
      <c r="K9" s="4" t="s">
        <v>25</v>
      </c>
      <c r="L9" s="4" t="s">
        <v>4</v>
      </c>
      <c r="M9" s="7" t="s">
        <v>3</v>
      </c>
    </row>
    <row r="10" spans="1:13" ht="29.25" customHeight="1">
      <c r="A10" s="13">
        <v>1</v>
      </c>
      <c r="B10" s="47" t="s">
        <v>9</v>
      </c>
      <c r="C10" s="48"/>
      <c r="D10" s="32"/>
      <c r="E10" s="31"/>
      <c r="F10" s="24">
        <f>IF(ISERROR(VLOOKUP(B10,'Ut non domestiche'!A:C,2,FALSE)),"",VLOOKUP(B10,'Ut non domestiche'!A:C,2,FALSE))</f>
        <v>5.243939</v>
      </c>
      <c r="G10" s="25">
        <f>IF(ISERROR(VLOOKUP(B10,'Ut non domestiche'!A:C,3,FALSE)),"",VLOOKUP(B10,'Ut non domestiche'!A:C,3,FALSE))</f>
        <v>6.037659</v>
      </c>
      <c r="H10" s="15">
        <f>IF(E10&gt;0,F10*E10+G10*E10,0)</f>
        <v>0</v>
      </c>
      <c r="I10" s="43"/>
      <c r="J10" s="43"/>
      <c r="K10" s="14"/>
      <c r="L10" s="15">
        <f>H10*K10</f>
        <v>0</v>
      </c>
      <c r="M10" s="15">
        <f>H10-L10</f>
        <v>0</v>
      </c>
    </row>
    <row r="11" spans="1:13" ht="26.25" customHeight="1">
      <c r="A11" s="13">
        <v>2</v>
      </c>
      <c r="B11" s="47" t="s">
        <v>32</v>
      </c>
      <c r="C11" s="48"/>
      <c r="D11" s="32"/>
      <c r="E11" s="31"/>
      <c r="F11" s="24">
        <f>IF(ISERROR(VLOOKUP(B11,'Ut non domestiche'!A:C,2,FALSE)),"",VLOOKUP(B11,'Ut non domestiche'!A:C,2,FALSE))</f>
        <v>0</v>
      </c>
      <c r="G11" s="25">
        <f>IF(ISERROR(VLOOKUP(B11,'Ut non domestiche'!A:C,3,FALSE)),"",VLOOKUP(B11,'Ut non domestiche'!A:C,3,FALSE))</f>
        <v>0</v>
      </c>
      <c r="H11" s="15">
        <f>IF(E11&gt;0,F11*E11+G11*E11,0)</f>
        <v>0</v>
      </c>
      <c r="I11" s="43"/>
      <c r="J11" s="43"/>
      <c r="K11" s="14"/>
      <c r="L11" s="15">
        <f>H11*K11</f>
        <v>0</v>
      </c>
      <c r="M11" s="15">
        <f>H11-L11</f>
        <v>0</v>
      </c>
    </row>
    <row r="12" spans="1:13" ht="27" customHeight="1">
      <c r="A12" s="13">
        <v>3</v>
      </c>
      <c r="B12" s="47" t="s">
        <v>32</v>
      </c>
      <c r="C12" s="48"/>
      <c r="D12" s="32"/>
      <c r="E12" s="31"/>
      <c r="F12" s="24">
        <f>IF(ISERROR(VLOOKUP(B12,'Ut non domestiche'!A:C,2,FALSE)),"",VLOOKUP(B12,'Ut non domestiche'!A:C,2,FALSE))</f>
        <v>0</v>
      </c>
      <c r="G12" s="25">
        <f>IF(ISERROR(VLOOKUP(B12,'Ut non domestiche'!A:C,3,FALSE)),"",VLOOKUP(B12,'Ut non domestiche'!A:C,3,FALSE))</f>
        <v>0</v>
      </c>
      <c r="H12" s="15">
        <f>IF(E12&gt;0,F12*E12+G12*E12,0)</f>
        <v>0</v>
      </c>
      <c r="I12" s="43"/>
      <c r="J12" s="43"/>
      <c r="K12" s="14"/>
      <c r="L12" s="15">
        <f>H12*K12</f>
        <v>0</v>
      </c>
      <c r="M12" s="15">
        <f>H12-L12</f>
        <v>0</v>
      </c>
    </row>
    <row r="13" spans="1:13" ht="15">
      <c r="A13" s="41" t="s">
        <v>20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5">
        <f>SUM(L10:L12)</f>
        <v>0</v>
      </c>
      <c r="M13" s="6">
        <f>SUM(M10:M12)</f>
        <v>0</v>
      </c>
    </row>
    <row r="14" spans="1:13" ht="15">
      <c r="A14" s="11"/>
      <c r="B14" s="11"/>
      <c r="C14" s="11"/>
      <c r="D14" s="11"/>
      <c r="E14" s="11"/>
      <c r="F14" s="11"/>
      <c r="G14" s="11"/>
      <c r="H14" s="11"/>
      <c r="I14" s="11"/>
      <c r="J14" s="12"/>
      <c r="K14" s="12"/>
      <c r="L14" s="12"/>
      <c r="M14" s="12"/>
    </row>
    <row r="15" spans="1:13" ht="15">
      <c r="A15" s="11"/>
      <c r="B15" s="11"/>
      <c r="C15" s="11"/>
      <c r="D15" s="11"/>
      <c r="E15" s="11"/>
      <c r="F15" s="11"/>
      <c r="G15" s="11"/>
      <c r="H15" s="11"/>
      <c r="I15" s="11"/>
      <c r="J15" s="40" t="s">
        <v>13</v>
      </c>
      <c r="K15" s="40"/>
      <c r="L15" s="40"/>
      <c r="M15" s="18">
        <f>M13+M7</f>
        <v>143.480112</v>
      </c>
    </row>
    <row r="16" spans="1:13" ht="15">
      <c r="A16" s="11"/>
      <c r="B16" s="11"/>
      <c r="C16" s="11"/>
      <c r="D16" s="11"/>
      <c r="E16" s="11"/>
      <c r="F16" s="11"/>
      <c r="G16" s="11"/>
      <c r="H16" s="11"/>
      <c r="I16" s="11"/>
      <c r="J16" s="40" t="s">
        <v>14</v>
      </c>
      <c r="K16" s="40"/>
      <c r="L16" s="40"/>
      <c r="M16" s="18">
        <f>M15*0.05</f>
        <v>7.1740056</v>
      </c>
    </row>
    <row r="17" spans="1:13" ht="15">
      <c r="A17" s="11"/>
      <c r="B17" s="11"/>
      <c r="C17" s="11"/>
      <c r="D17" s="11"/>
      <c r="E17" s="11"/>
      <c r="F17" s="11"/>
      <c r="G17" s="11"/>
      <c r="H17" s="11"/>
      <c r="I17" s="11"/>
      <c r="J17" s="40" t="s">
        <v>15</v>
      </c>
      <c r="K17" s="40"/>
      <c r="L17" s="40"/>
      <c r="M17" s="19">
        <f>M15+M16</f>
        <v>150.65411759999998</v>
      </c>
    </row>
    <row r="18" spans="1:13" ht="15">
      <c r="A18" s="11"/>
      <c r="B18" s="11"/>
      <c r="C18" s="11"/>
      <c r="D18" s="11"/>
      <c r="E18" s="11"/>
      <c r="F18" s="11"/>
      <c r="G18" s="11"/>
      <c r="H18" s="11"/>
      <c r="I18" s="11"/>
      <c r="J18" s="40" t="s">
        <v>16</v>
      </c>
      <c r="K18" s="40"/>
      <c r="L18" s="37">
        <v>3</v>
      </c>
      <c r="M18" s="18">
        <f>M17/L18</f>
        <v>50.21803919999999</v>
      </c>
    </row>
    <row r="19" spans="1:13" ht="15">
      <c r="A19" s="11"/>
      <c r="B19" s="11"/>
      <c r="C19" s="11"/>
      <c r="D19" s="11"/>
      <c r="E19" s="11"/>
      <c r="F19" s="11"/>
      <c r="G19" s="11"/>
      <c r="H19" s="11"/>
      <c r="I19" s="11"/>
      <c r="J19" s="40" t="s">
        <v>17</v>
      </c>
      <c r="K19" s="40"/>
      <c r="L19" s="40"/>
      <c r="M19" s="38">
        <v>43646</v>
      </c>
    </row>
    <row r="20" spans="1:13" ht="15">
      <c r="A20" s="11"/>
      <c r="B20" s="11"/>
      <c r="C20" s="11"/>
      <c r="D20" s="11"/>
      <c r="E20" s="11"/>
      <c r="F20" s="11"/>
      <c r="G20" s="11"/>
      <c r="H20" s="11"/>
      <c r="I20" s="11"/>
      <c r="J20" s="40" t="s">
        <v>18</v>
      </c>
      <c r="K20" s="40"/>
      <c r="L20" s="40"/>
      <c r="M20" s="38">
        <v>43693</v>
      </c>
    </row>
    <row r="21" spans="1:13" ht="15">
      <c r="A21" s="11"/>
      <c r="B21" s="11"/>
      <c r="C21" s="11"/>
      <c r="D21" s="11"/>
      <c r="E21" s="11"/>
      <c r="F21" s="11"/>
      <c r="G21" s="11"/>
      <c r="H21" s="11"/>
      <c r="I21" s="11"/>
      <c r="J21" s="40" t="s">
        <v>19</v>
      </c>
      <c r="K21" s="40"/>
      <c r="L21" s="40"/>
      <c r="M21" s="39">
        <v>43785</v>
      </c>
    </row>
    <row r="22" spans="1:13" ht="15">
      <c r="A22" s="11"/>
      <c r="B22" s="11"/>
      <c r="C22" s="11"/>
      <c r="D22" s="11"/>
      <c r="E22" s="11"/>
      <c r="F22" s="11"/>
      <c r="G22" s="11"/>
      <c r="H22" s="11"/>
      <c r="I22" s="11"/>
      <c r="J22" s="40" t="s">
        <v>65</v>
      </c>
      <c r="K22" s="40"/>
      <c r="L22" s="40"/>
      <c r="M22" s="38">
        <v>43646</v>
      </c>
    </row>
    <row r="24" ht="15">
      <c r="M24" s="2"/>
    </row>
    <row r="25" ht="15">
      <c r="M25" s="2"/>
    </row>
    <row r="26" ht="15">
      <c r="M26" s="2"/>
    </row>
  </sheetData>
  <sheetProtection password="C675" sheet="1" selectLockedCells="1"/>
  <mergeCells count="22">
    <mergeCell ref="B12:C12"/>
    <mergeCell ref="I9:J12"/>
    <mergeCell ref="B4:C4"/>
    <mergeCell ref="J20:L20"/>
    <mergeCell ref="B6:C6"/>
    <mergeCell ref="B5:C5"/>
    <mergeCell ref="A8:M8"/>
    <mergeCell ref="A13:K13"/>
    <mergeCell ref="J19:L19"/>
    <mergeCell ref="A7:K7"/>
    <mergeCell ref="B11:C11"/>
    <mergeCell ref="J15:L15"/>
    <mergeCell ref="J17:L17"/>
    <mergeCell ref="J21:L21"/>
    <mergeCell ref="B9:C9"/>
    <mergeCell ref="B10:C10"/>
    <mergeCell ref="A1:M1"/>
    <mergeCell ref="J22:L22"/>
    <mergeCell ref="J18:K18"/>
    <mergeCell ref="J16:L16"/>
    <mergeCell ref="A2:M2"/>
    <mergeCell ref="B3:C3"/>
  </mergeCells>
  <dataValidations count="2">
    <dataValidation errorStyle="warning" type="list" allowBlank="1" showInputMessage="1" showErrorMessage="1" promptTitle="Calcolo TARI" prompt="Immettere solo i valori presenti in elenco" errorTitle="Errore" error="Hai selezionato un valore non presente in tabella ..." sqref="D4:D6">
      <formula1>N_Componenti</formula1>
    </dataValidation>
    <dataValidation errorStyle="warning" type="list" allowBlank="1" showInputMessage="1" showErrorMessage="1" promptTitle="Calcolo TARI" prompt="Scegli la categoria" errorTitle="Errore" error="Hai selezionato un valore non presente in tabella ..." sqref="B10:C12">
      <formula1>Categorie</formula1>
    </dataValidation>
  </dataValidations>
  <printOptions/>
  <pageMargins left="0.75" right="0.75" top="1" bottom="1" header="0.3" footer="0.3"/>
  <pageSetup fitToHeight="1" fitToWidth="1" horizontalDpi="600" verticalDpi="6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C9"/>
  <sheetViews>
    <sheetView zoomScalePageLayoutView="0" workbookViewId="0" topLeftCell="A1">
      <selection activeCell="C19" sqref="C19"/>
    </sheetView>
  </sheetViews>
  <sheetFormatPr defaultColWidth="8.8515625" defaultRowHeight="15"/>
  <cols>
    <col min="1" max="1" width="14.28125" style="0" bestFit="1" customWidth="1"/>
    <col min="2" max="2" width="11.28125" style="0" bestFit="1" customWidth="1"/>
    <col min="3" max="3" width="31.8515625" style="0" customWidth="1"/>
  </cols>
  <sheetData>
    <row r="1" spans="1:3" ht="25.5">
      <c r="A1" s="56" t="s">
        <v>67</v>
      </c>
      <c r="B1" s="56"/>
      <c r="C1" s="56"/>
    </row>
    <row r="2" spans="1:3" ht="53.25" customHeight="1">
      <c r="A2" s="57" t="s">
        <v>63</v>
      </c>
      <c r="B2" s="58"/>
      <c r="C2" s="58"/>
    </row>
    <row r="3" spans="1:3" ht="40.5" customHeight="1">
      <c r="A3" s="29" t="s">
        <v>58</v>
      </c>
      <c r="B3" s="30" t="s">
        <v>59</v>
      </c>
      <c r="C3" s="30" t="s">
        <v>61</v>
      </c>
    </row>
    <row r="4" spans="1:3" ht="15">
      <c r="A4" s="20">
        <v>1</v>
      </c>
      <c r="B4" s="26">
        <v>1.013768</v>
      </c>
      <c r="C4" s="61">
        <v>165.553975</v>
      </c>
    </row>
    <row r="5" spans="1:3" ht="15">
      <c r="A5" s="20">
        <v>2</v>
      </c>
      <c r="B5" s="26">
        <v>1.176472</v>
      </c>
      <c r="C5" s="61">
        <v>187.627838</v>
      </c>
    </row>
    <row r="6" spans="1:3" ht="15">
      <c r="A6" s="20">
        <v>3</v>
      </c>
      <c r="B6" s="26">
        <v>1.276597</v>
      </c>
      <c r="C6" s="61">
        <v>143.480112</v>
      </c>
    </row>
    <row r="7" spans="1:3" ht="15">
      <c r="A7" s="20">
        <v>4</v>
      </c>
      <c r="B7" s="26">
        <v>1.364207</v>
      </c>
      <c r="C7" s="61">
        <v>165.553975</v>
      </c>
    </row>
    <row r="8" spans="1:3" ht="15">
      <c r="A8" s="20">
        <v>5</v>
      </c>
      <c r="B8" s="26">
        <v>1.376723</v>
      </c>
      <c r="C8" s="61">
        <v>220.738633</v>
      </c>
    </row>
    <row r="9" spans="1:3" ht="15">
      <c r="A9" s="20">
        <v>6</v>
      </c>
      <c r="B9" s="26">
        <v>1.32666</v>
      </c>
      <c r="C9" s="61">
        <v>253.849429</v>
      </c>
    </row>
  </sheetData>
  <sheetProtection password="C675" sheet="1" objects="1" scenarios="1"/>
  <mergeCells count="2">
    <mergeCell ref="A1:C1"/>
    <mergeCell ref="A2:C2"/>
  </mergeCells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C33"/>
  <sheetViews>
    <sheetView zoomScale="101" zoomScaleNormal="101" zoomScalePageLayoutView="0" workbookViewId="0" topLeftCell="A16">
      <selection activeCell="A36" sqref="A36"/>
    </sheetView>
  </sheetViews>
  <sheetFormatPr defaultColWidth="8.8515625" defaultRowHeight="15"/>
  <cols>
    <col min="1" max="1" width="94.8515625" style="0" bestFit="1" customWidth="1"/>
    <col min="2" max="2" width="11.28125" style="0" bestFit="1" customWidth="1"/>
    <col min="3" max="3" width="15.00390625" style="0" bestFit="1" customWidth="1"/>
  </cols>
  <sheetData>
    <row r="1" spans="1:3" ht="25.5">
      <c r="A1" s="56" t="s">
        <v>67</v>
      </c>
      <c r="B1" s="56"/>
      <c r="C1" s="56"/>
    </row>
    <row r="2" spans="1:3" ht="21">
      <c r="A2" s="59" t="s">
        <v>64</v>
      </c>
      <c r="B2" s="60"/>
      <c r="C2" s="60"/>
    </row>
    <row r="3" spans="1:3" ht="37.5" customHeight="1">
      <c r="A3" s="28" t="s">
        <v>28</v>
      </c>
      <c r="B3" s="30" t="s">
        <v>59</v>
      </c>
      <c r="C3" s="30" t="s">
        <v>60</v>
      </c>
    </row>
    <row r="4" spans="1:3" ht="15">
      <c r="A4" s="21" t="s">
        <v>29</v>
      </c>
      <c r="B4" s="26">
        <v>0.971671</v>
      </c>
      <c r="C4" s="26">
        <v>1.109493</v>
      </c>
    </row>
    <row r="5" spans="1:3" ht="15">
      <c r="A5" s="21" t="s">
        <v>30</v>
      </c>
      <c r="B5" s="62">
        <v>0.724897</v>
      </c>
      <c r="C5" s="63">
        <v>0.831111</v>
      </c>
    </row>
    <row r="6" spans="1:3" ht="15">
      <c r="A6" s="21" t="s">
        <v>31</v>
      </c>
      <c r="B6" s="64">
        <v>0.678627</v>
      </c>
      <c r="C6" s="63">
        <v>0.786731</v>
      </c>
    </row>
    <row r="7" spans="1:3" ht="15">
      <c r="A7" s="65" t="s">
        <v>32</v>
      </c>
      <c r="B7" s="26">
        <v>0</v>
      </c>
      <c r="C7" s="26">
        <v>0</v>
      </c>
    </row>
    <row r="8" spans="1:3" ht="15">
      <c r="A8" s="65" t="s">
        <v>33</v>
      </c>
      <c r="B8" s="26">
        <v>0</v>
      </c>
      <c r="C8" s="26">
        <v>0</v>
      </c>
    </row>
    <row r="9" spans="1:3" ht="15">
      <c r="A9" s="21" t="s">
        <v>34</v>
      </c>
      <c r="B9" s="62">
        <v>0.87913</v>
      </c>
      <c r="C9" s="26">
        <v>1.016699</v>
      </c>
    </row>
    <row r="10" spans="1:3" ht="15">
      <c r="A10" s="21" t="s">
        <v>35</v>
      </c>
      <c r="B10" s="26">
        <v>2.174692</v>
      </c>
      <c r="C10" s="26">
        <v>2.511488</v>
      </c>
    </row>
    <row r="11" spans="1:3" ht="15">
      <c r="A11" s="21" t="s">
        <v>36</v>
      </c>
      <c r="B11" s="26">
        <v>1.310984</v>
      </c>
      <c r="C11" s="26">
        <v>1.512945</v>
      </c>
    </row>
    <row r="12" spans="1:3" ht="15">
      <c r="A12" s="21" t="s">
        <v>37</v>
      </c>
      <c r="B12" s="36">
        <v>1.681145</v>
      </c>
      <c r="C12" s="26">
        <v>1.940604</v>
      </c>
    </row>
    <row r="13" spans="1:3" ht="15">
      <c r="A13" s="65" t="s">
        <v>38</v>
      </c>
      <c r="B13" s="26">
        <v>0</v>
      </c>
      <c r="C13" s="26">
        <v>0</v>
      </c>
    </row>
    <row r="14" spans="1:3" ht="15">
      <c r="A14" s="21" t="s">
        <v>39</v>
      </c>
      <c r="B14" s="26">
        <v>1.804532</v>
      </c>
      <c r="C14" s="26">
        <v>2.077777</v>
      </c>
    </row>
    <row r="15" spans="1:3" ht="15">
      <c r="A15" s="21" t="s">
        <v>40</v>
      </c>
      <c r="B15" s="26">
        <v>1.218444</v>
      </c>
      <c r="C15" s="26">
        <v>1.397961</v>
      </c>
    </row>
    <row r="16" spans="1:3" ht="15">
      <c r="A16" s="21" t="s">
        <v>41</v>
      </c>
      <c r="B16" s="26">
        <v>1.742838</v>
      </c>
      <c r="C16" s="26">
        <v>1.997087</v>
      </c>
    </row>
    <row r="17" spans="1:3" ht="15">
      <c r="A17" s="21" t="s">
        <v>42</v>
      </c>
      <c r="B17" s="26">
        <v>1.557758</v>
      </c>
      <c r="C17" s="26">
        <v>1.791326</v>
      </c>
    </row>
    <row r="18" spans="1:3" ht="15">
      <c r="A18" s="21" t="s">
        <v>43</v>
      </c>
      <c r="B18" s="27">
        <v>1.403524</v>
      </c>
      <c r="C18" s="27">
        <v>1.613808</v>
      </c>
    </row>
    <row r="19" spans="1:3" ht="15">
      <c r="A19" s="21" t="s">
        <v>44</v>
      </c>
      <c r="B19" s="27">
        <v>2.575699</v>
      </c>
      <c r="C19" s="27">
        <v>2.963355</v>
      </c>
    </row>
    <row r="20" spans="1:3" ht="15">
      <c r="A20" s="21" t="s">
        <v>45</v>
      </c>
      <c r="B20" s="27">
        <v>2.313502</v>
      </c>
      <c r="C20" s="27">
        <v>2.6648</v>
      </c>
    </row>
    <row r="21" spans="1:3" ht="15">
      <c r="A21" s="21" t="s">
        <v>46</v>
      </c>
      <c r="B21" s="26">
        <v>1.604028</v>
      </c>
      <c r="C21" s="26">
        <v>1.837723</v>
      </c>
    </row>
    <row r="22" spans="1:3" ht="15">
      <c r="A22" s="21" t="s">
        <v>47</v>
      </c>
      <c r="B22" s="26">
        <v>2.128422</v>
      </c>
      <c r="C22" s="26">
        <v>2.440884</v>
      </c>
    </row>
    <row r="23" spans="1:3" ht="15">
      <c r="A23" s="65" t="s">
        <v>48</v>
      </c>
      <c r="B23" s="26">
        <v>0</v>
      </c>
      <c r="C23" s="26">
        <v>0</v>
      </c>
    </row>
    <row r="24" spans="1:3" ht="15">
      <c r="A24" s="66" t="s">
        <v>49</v>
      </c>
      <c r="B24" s="26">
        <v>1.418948</v>
      </c>
      <c r="C24" s="26">
        <v>1.635997</v>
      </c>
    </row>
    <row r="25" spans="1:3" ht="15">
      <c r="A25" s="21" t="s">
        <v>9</v>
      </c>
      <c r="B25" s="26">
        <v>5.243939</v>
      </c>
      <c r="C25" s="26">
        <v>6.037659</v>
      </c>
    </row>
    <row r="26" spans="1:3" ht="15">
      <c r="A26" s="21" t="s">
        <v>50</v>
      </c>
      <c r="B26" s="27">
        <v>3.932954</v>
      </c>
      <c r="C26" s="27">
        <v>4.518662</v>
      </c>
    </row>
    <row r="27" spans="1:3" ht="15">
      <c r="A27" s="21" t="s">
        <v>51</v>
      </c>
      <c r="B27" s="26">
        <v>3.948377</v>
      </c>
      <c r="C27" s="26">
        <v>4.538835</v>
      </c>
    </row>
    <row r="28" spans="1:3" ht="15">
      <c r="A28" s="21" t="s">
        <v>52</v>
      </c>
      <c r="B28" s="26">
        <v>3.54737</v>
      </c>
      <c r="C28" s="26">
        <v>4.135383</v>
      </c>
    </row>
    <row r="29" spans="1:3" ht="15">
      <c r="A29" s="21" t="s">
        <v>53</v>
      </c>
      <c r="B29" s="26">
        <v>3.77872</v>
      </c>
      <c r="C29" s="26">
        <v>4.347195</v>
      </c>
    </row>
    <row r="30" spans="1:3" ht="15">
      <c r="A30" s="21" t="s">
        <v>54</v>
      </c>
      <c r="B30" s="26">
        <v>6.81712</v>
      </c>
      <c r="C30" s="26">
        <v>7.853193</v>
      </c>
    </row>
    <row r="31" spans="1:3" ht="15">
      <c r="A31" s="65" t="s">
        <v>55</v>
      </c>
      <c r="B31" s="27">
        <v>0</v>
      </c>
      <c r="C31" s="27">
        <v>0</v>
      </c>
    </row>
    <row r="32" spans="1:3" ht="15">
      <c r="A32" s="65" t="s">
        <v>56</v>
      </c>
      <c r="B32" s="27">
        <v>0</v>
      </c>
      <c r="C32" s="27">
        <v>0</v>
      </c>
    </row>
    <row r="33" spans="1:3" ht="15">
      <c r="A33" s="65" t="s">
        <v>57</v>
      </c>
      <c r="B33" s="26">
        <v>0</v>
      </c>
      <c r="C33" s="26">
        <v>0</v>
      </c>
    </row>
  </sheetData>
  <sheetProtection password="C675" sheet="1" objects="1" scenarios="1"/>
  <mergeCells count="2">
    <mergeCell ref="A1:C1"/>
    <mergeCell ref="A2:C2"/>
  </mergeCell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2020-05-25T17:14:18Z</dcterms:modified>
  <cp:category/>
  <cp:version/>
  <cp:contentType/>
  <cp:contentStatus/>
</cp:coreProperties>
</file>